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armakonom-my.sharepoint.com/personal/elh_farmakonom_dk1/Documents/Skrivebord/"/>
    </mc:Choice>
  </mc:AlternateContent>
  <xr:revisionPtr revIDLastSave="0" documentId="8_{DA97FF18-7E36-4201-B760-FD579F066244}" xr6:coauthVersionLast="47" xr6:coauthVersionMax="47" xr10:uidLastSave="{00000000-0000-0000-0000-000000000000}"/>
  <bookViews>
    <workbookView xWindow="-98" yWindow="-98" windowWidth="21795" windowHeight="13875" xr2:uid="{EBFC335D-68BB-455C-8A8E-1A8DD8CC9CB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N31" i="1" s="1"/>
  <c r="N21" i="1"/>
  <c r="N23" i="1" s="1"/>
  <c r="N24" i="1" s="1"/>
  <c r="N14" i="1"/>
  <c r="N13" i="1"/>
  <c r="N9" i="1"/>
  <c r="N32" i="1" l="1"/>
  <c r="N33" i="1"/>
  <c r="N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 Frederik Linde</author>
    <author>Jacob Suhr</author>
  </authors>
  <commentList>
    <comment ref="K9" authorId="0" shapeId="0" xr:uid="{9BD42CF8-5677-4B37-9392-8C824893F9D3}">
      <text>
        <r>
          <rPr>
            <sz val="9"/>
            <color indexed="81"/>
            <rFont val="Tahoma"/>
            <family val="2"/>
          </rPr>
          <t xml:space="preserve">Indtast din månedsløn før skat, pension, AM-bidrag og lignende
</t>
        </r>
      </text>
    </comment>
    <comment ref="N11" authorId="1" shapeId="0" xr:uid="{E9B0AB49-1419-4D0A-8AF5-48102449C03C}">
      <text>
        <r>
          <rPr>
            <sz val="9"/>
            <color indexed="81"/>
            <rFont val="Tahoma"/>
            <family val="2"/>
          </rPr>
          <t xml:space="preserve">Indtast hvor mange (ekstra) feriefridage, du får
</t>
        </r>
      </text>
    </comment>
    <comment ref="N18" authorId="0" shapeId="0" xr:uid="{ADC93648-9B38-4189-8C42-5764FD959B9A}">
      <text>
        <r>
          <rPr>
            <sz val="9"/>
            <color indexed="81"/>
            <rFont val="Tahoma"/>
            <family val="2"/>
          </rPr>
          <t xml:space="preserve">Indtast din månedsløn før skat, pension, AM-bidrag og lignende
</t>
        </r>
      </text>
    </comment>
    <comment ref="N19" authorId="0" shapeId="0" xr:uid="{DD03E8A1-CAC2-4A7B-83B7-F164B857F554}">
      <text>
        <r>
          <rPr>
            <sz val="9"/>
            <color indexed="81"/>
            <rFont val="Tahoma"/>
            <family val="2"/>
          </rPr>
          <t xml:space="preserve">
Indtast din ugentlige arbejdstid inklusiv frokostpause. 
</t>
        </r>
      </text>
    </comment>
    <comment ref="N20" authorId="0" shapeId="0" xr:uid="{2C6DAABC-DCCC-49BF-AF77-A2CCC159FA27}">
      <text>
        <r>
          <rPr>
            <sz val="9"/>
            <color indexed="81"/>
            <rFont val="Tahoma"/>
            <family val="2"/>
          </rPr>
          <t xml:space="preserve">
Indtast hvormange dage du arbejder om ugen.
</t>
        </r>
      </text>
    </comment>
    <comment ref="K28" authorId="0" shapeId="0" xr:uid="{6526AEF8-9C33-46FA-BC7F-BF645D938683}">
      <text>
        <r>
          <rPr>
            <sz val="9"/>
            <color indexed="81"/>
            <rFont val="Tahoma"/>
            <family val="2"/>
          </rPr>
          <t xml:space="preserve">Indtast din månedsløn før skat, pension, AM-bidrag og lignende
</t>
        </r>
      </text>
    </comment>
  </commentList>
</comments>
</file>

<file path=xl/sharedStrings.xml><?xml version="1.0" encoding="utf-8"?>
<sst xmlns="http://schemas.openxmlformats.org/spreadsheetml/2006/main" count="56" uniqueCount="46">
  <si>
    <t>Eksempler</t>
  </si>
  <si>
    <t>Dine beregninger</t>
  </si>
  <si>
    <t>Bemærkninger</t>
  </si>
  <si>
    <t>svarer til i lønstigning - i procent og kroner og ører</t>
  </si>
  <si>
    <t>Din månedsløn er:</t>
  </si>
  <si>
    <t>, hvorfor din årsløn er</t>
  </si>
  <si>
    <t>Det giver en månedlig lønstigning i % på</t>
  </si>
  <si>
    <t xml:space="preserve">Det giver en månedlig lønstigning på </t>
  </si>
  <si>
    <t>Værdien af betalt frokost:</t>
  </si>
  <si>
    <t>Din værdi af betalt frokost:</t>
  </si>
  <si>
    <t>Her kan du beregne, hvilken værdi i kroner og ører, det har,</t>
  </si>
  <si>
    <r>
      <t xml:space="preserve">hvis du </t>
    </r>
    <r>
      <rPr>
        <i/>
        <sz val="11"/>
        <color theme="1"/>
        <rFont val="Aptos Narrow"/>
        <family val="2"/>
        <scheme val="minor"/>
      </rPr>
      <t>allerede</t>
    </r>
    <r>
      <rPr>
        <sz val="11"/>
        <color theme="1"/>
        <rFont val="Aptos Narrow"/>
        <family val="2"/>
        <scheme val="minor"/>
      </rPr>
      <t xml:space="preserve"> har betalt frokostpause</t>
    </r>
  </si>
  <si>
    <t>Månedslønen er:</t>
  </si>
  <si>
    <t>Eksemplet til venstre viser altså, at den betalte frokost svarer til</t>
  </si>
  <si>
    <t>Arbejdstid inklusiv frokostpause per uge er:</t>
  </si>
  <si>
    <t>Din arbejdstid inklusiv frokostpause per uge er:</t>
  </si>
  <si>
    <t>Antal arbejdsdage om ugen er:</t>
  </si>
  <si>
    <t>Frokostpausen udgør ½ time per dag, hvilket per uge er:</t>
  </si>
  <si>
    <t>Værdien af betalt frokost udgør i (%)</t>
  </si>
  <si>
    <t>Din værdi af betalt frokost udgør i (%)</t>
  </si>
  <si>
    <t xml:space="preserve">Værdien af betalt frokost udgør per måned i kr. </t>
  </si>
  <si>
    <t xml:space="preserve">Din værdi af betalt frokost udgør per måned i kr. </t>
  </si>
  <si>
    <t>Her kan du beregne, hvad en forhøjelse af en forhøjelse af dit</t>
  </si>
  <si>
    <t>ferietillæg udgør i kroner og ører. Beløbet er angivet pr. år</t>
  </si>
  <si>
    <t>(1 % i ferietillæg er minimum iht. Ferieloven.)</t>
  </si>
  <si>
    <t xml:space="preserve">0,5 % mere i ferietillæg udgør: </t>
  </si>
  <si>
    <t xml:space="preserve">1,0 % mere i ferietillæg udgør: </t>
  </si>
  <si>
    <t xml:space="preserve">1,5 % mere i ferietillæg udgør: </t>
  </si>
  <si>
    <t xml:space="preserve">2,0 % mere i ferietillæg udgør: </t>
  </si>
  <si>
    <t>Månedsløn er 30.000 kr. - årsløn er 360.000 kr.</t>
  </si>
  <si>
    <t xml:space="preserve">Månedslønnen er: 40.000 kr., hvorfor årslønnen er 480.000 kr. </t>
  </si>
  <si>
    <t xml:space="preserve">Giver en månedlig lønstigning på kr. 675 kr. </t>
  </si>
  <si>
    <t>svarer til en månedlig lønstigning på kr. 675</t>
  </si>
  <si>
    <t>kr. 2.365 per måned</t>
  </si>
  <si>
    <t>Værdien af højere ferietillæg (per år):</t>
  </si>
  <si>
    <t>Din værdi af højere ferietillæg (per år):</t>
  </si>
  <si>
    <t>Din værdi af ekstra fridage:</t>
  </si>
  <si>
    <t>Værdien af 5 fridage:</t>
  </si>
  <si>
    <t xml:space="preserve">Her kan du beregne, hvad ekstra fridag(e) </t>
  </si>
  <si>
    <t xml:space="preserve">1 fridag udgør 0,45 % af din løn </t>
  </si>
  <si>
    <t xml:space="preserve">5 fridage udgør 5 x 0,45 % af 360.000 kr. = 8.100 kr. </t>
  </si>
  <si>
    <t>1 fridag udgør 0,45 % af din løn</t>
  </si>
  <si>
    <t>Hvor mange fridage får du pr. år?:</t>
  </si>
  <si>
    <t>Eksemplet til venstre viser altså, at fem ekstra fridage pr. år</t>
  </si>
  <si>
    <t>Beregn værdien af ekstra fridage, betalt frokostpause og højere ferietillæg</t>
  </si>
  <si>
    <t>Der tages udgangspunkt i månedsløn inkl. egetbidrag til pension.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</si>
</sst>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r.&quot;;[Red]\-#,##0\ &quot;kr.&quot;"/>
    <numFmt numFmtId="44" formatCode="_-* #,##0.00\ &quot;kr.&quot;_-;\-* #,##0.00\ &quot;kr.&quot;_-;_-* &quot;-&quot;??\ &quot;kr.&quot;_-;_-@_-"/>
    <numFmt numFmtId="164" formatCode="_-* #,##0\ &quot;kr.&quot;_-;\-* #,##0\ &quot;kr.&quot;_-;_-* &quot;-&quot;??\ &quot;kr.&quot;_-;_-@_-"/>
    <numFmt numFmtId="165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rgb="FF262626"/>
      </left>
      <right/>
      <top style="medium">
        <color rgb="FF262626"/>
      </top>
      <bottom/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262626"/>
      </left>
      <right/>
      <top/>
      <bottom/>
      <diagonal/>
    </border>
    <border>
      <left/>
      <right style="medium">
        <color rgb="FF262626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262626"/>
      </left>
      <right/>
      <top/>
      <bottom style="medium">
        <color rgb="FF262626"/>
      </bottom>
      <diagonal/>
    </border>
    <border>
      <left/>
      <right/>
      <top/>
      <bottom style="medium">
        <color rgb="FF262626"/>
      </bottom>
      <diagonal/>
    </border>
    <border>
      <left/>
      <right style="medium">
        <color rgb="FF262626"/>
      </right>
      <top/>
      <bottom style="medium">
        <color rgb="FF26262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1" xfId="0" applyFont="1" applyBorder="1"/>
    <xf numFmtId="0" fontId="0" fillId="0" borderId="2" xfId="0" applyBorder="1"/>
    <xf numFmtId="0" fontId="6" fillId="0" borderId="3" xfId="0" applyFont="1" applyBorder="1"/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6" fillId="0" borderId="8" xfId="0" applyFont="1" applyBorder="1"/>
    <xf numFmtId="0" fontId="0" fillId="0" borderId="9" xfId="0" applyBorder="1"/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0" fillId="0" borderId="0" xfId="1" applyNumberFormat="1" applyFont="1" applyBorder="1"/>
    <xf numFmtId="164" fontId="0" fillId="0" borderId="10" xfId="1" applyNumberFormat="1" applyFont="1" applyBorder="1"/>
    <xf numFmtId="10" fontId="0" fillId="0" borderId="10" xfId="1" applyNumberFormat="1" applyFont="1" applyBorder="1"/>
    <xf numFmtId="0" fontId="0" fillId="0" borderId="14" xfId="0" applyBorder="1"/>
    <xf numFmtId="0" fontId="0" fillId="0" borderId="15" xfId="0" applyBorder="1"/>
    <xf numFmtId="0" fontId="6" fillId="0" borderId="16" xfId="0" applyFont="1" applyBorder="1"/>
    <xf numFmtId="164" fontId="0" fillId="0" borderId="13" xfId="0" applyNumberFormat="1" applyBorder="1"/>
    <xf numFmtId="0" fontId="6" fillId="0" borderId="0" xfId="0" applyFont="1"/>
    <xf numFmtId="0" fontId="0" fillId="0" borderId="3" xfId="0" applyBorder="1"/>
    <xf numFmtId="0" fontId="0" fillId="0" borderId="8" xfId="0" applyBorder="1"/>
    <xf numFmtId="6" fontId="0" fillId="0" borderId="8" xfId="0" applyNumberFormat="1" applyBorder="1"/>
    <xf numFmtId="44" fontId="0" fillId="2" borderId="0" xfId="1" applyFont="1" applyFill="1" applyBorder="1"/>
    <xf numFmtId="0" fontId="0" fillId="2" borderId="0" xfId="0" applyFill="1"/>
    <xf numFmtId="165" fontId="0" fillId="0" borderId="8" xfId="0" applyNumberFormat="1" applyBorder="1"/>
    <xf numFmtId="165" fontId="0" fillId="0" borderId="8" xfId="2" applyNumberFormat="1" applyFont="1" applyBorder="1"/>
    <xf numFmtId="6" fontId="0" fillId="0" borderId="16" xfId="0" applyNumberFormat="1" applyBorder="1"/>
    <xf numFmtId="164" fontId="0" fillId="0" borderId="16" xfId="1" applyNumberFormat="1" applyFont="1" applyBorder="1"/>
    <xf numFmtId="0" fontId="5" fillId="0" borderId="2" xfId="0" applyFont="1" applyBorder="1"/>
    <xf numFmtId="0" fontId="2" fillId="0" borderId="2" xfId="0" applyFont="1" applyBorder="1"/>
    <xf numFmtId="164" fontId="0" fillId="0" borderId="8" xfId="0" applyNumberFormat="1" applyBorder="1"/>
    <xf numFmtId="0" fontId="9" fillId="0" borderId="7" xfId="0" applyFont="1" applyBorder="1"/>
    <xf numFmtId="164" fontId="0" fillId="0" borderId="0" xfId="0" applyNumberFormat="1"/>
    <xf numFmtId="0" fontId="6" fillId="0" borderId="15" xfId="0" applyFont="1" applyBorder="1"/>
    <xf numFmtId="164" fontId="0" fillId="0" borderId="16" xfId="0" applyNumberFormat="1" applyBorder="1"/>
    <xf numFmtId="164" fontId="0" fillId="3" borderId="0" xfId="1" applyNumberFormat="1" applyFont="1" applyFill="1" applyBorder="1" applyProtection="1">
      <protection locked="0"/>
    </xf>
    <xf numFmtId="0" fontId="7" fillId="3" borderId="10" xfId="0" applyFont="1" applyFill="1" applyBorder="1" applyProtection="1">
      <protection locked="0"/>
    </xf>
    <xf numFmtId="164" fontId="0" fillId="3" borderId="8" xfId="1" applyNumberFormat="1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DAFD-E4BE-4D20-8140-686D24907FA3}">
  <dimension ref="B3:U34"/>
  <sheetViews>
    <sheetView tabSelected="1" zoomScale="136" zoomScaleNormal="136" workbookViewId="0">
      <selection activeCell="I7" sqref="I7:N14"/>
    </sheetView>
  </sheetViews>
  <sheetFormatPr defaultRowHeight="14.25" x14ac:dyDescent="0.45"/>
  <cols>
    <col min="11" max="11" width="10.73046875" bestFit="1" customWidth="1"/>
    <col min="14" max="14" width="11.3984375" customWidth="1"/>
  </cols>
  <sheetData>
    <row r="3" spans="2:21" ht="21" x14ac:dyDescent="0.65">
      <c r="B3" s="1" t="s">
        <v>44</v>
      </c>
    </row>
    <row r="4" spans="2:21" ht="21" x14ac:dyDescent="0.65">
      <c r="B4" s="1"/>
    </row>
    <row r="5" spans="2:21" x14ac:dyDescent="0.45">
      <c r="B5" s="2" t="s">
        <v>0</v>
      </c>
      <c r="I5" s="2" t="s">
        <v>1</v>
      </c>
      <c r="P5" s="2" t="s">
        <v>2</v>
      </c>
    </row>
    <row r="6" spans="2:21" ht="14.65" thickBot="1" x14ac:dyDescent="0.5"/>
    <row r="7" spans="2:21" ht="15.75" x14ac:dyDescent="0.5">
      <c r="B7" s="3" t="s">
        <v>37</v>
      </c>
      <c r="C7" s="4"/>
      <c r="D7" s="4"/>
      <c r="E7" s="4"/>
      <c r="F7" s="4"/>
      <c r="G7" s="5"/>
      <c r="I7" s="6" t="s">
        <v>36</v>
      </c>
      <c r="J7" s="7"/>
      <c r="K7" s="7"/>
      <c r="L7" s="7"/>
      <c r="M7" s="7"/>
      <c r="N7" s="8"/>
      <c r="P7" s="9" t="s">
        <v>38</v>
      </c>
      <c r="Q7" s="7"/>
      <c r="R7" s="7"/>
      <c r="S7" s="7"/>
      <c r="T7" s="7"/>
      <c r="U7" s="8"/>
    </row>
    <row r="8" spans="2:21" ht="15.75" x14ac:dyDescent="0.5">
      <c r="B8" s="10"/>
      <c r="G8" s="11"/>
      <c r="I8" s="12"/>
      <c r="N8" s="13"/>
      <c r="P8" s="12" t="s">
        <v>3</v>
      </c>
      <c r="U8" s="13"/>
    </row>
    <row r="9" spans="2:21" ht="15.75" x14ac:dyDescent="0.5">
      <c r="B9" s="10" t="s">
        <v>29</v>
      </c>
      <c r="G9" s="11"/>
      <c r="I9" s="12" t="s">
        <v>4</v>
      </c>
      <c r="K9" s="42"/>
      <c r="L9" t="s">
        <v>5</v>
      </c>
      <c r="N9" s="14">
        <f>K9*12</f>
        <v>0</v>
      </c>
      <c r="P9" s="12" t="s">
        <v>43</v>
      </c>
      <c r="U9" s="13"/>
    </row>
    <row r="10" spans="2:21" ht="16.149999999999999" thickBot="1" x14ac:dyDescent="0.55000000000000004">
      <c r="B10" s="10" t="s">
        <v>39</v>
      </c>
      <c r="G10" s="11"/>
      <c r="I10" s="12" t="s">
        <v>41</v>
      </c>
      <c r="N10" s="13"/>
      <c r="P10" s="15" t="s">
        <v>32</v>
      </c>
      <c r="Q10" s="16"/>
      <c r="R10" s="16"/>
      <c r="S10" s="16"/>
      <c r="T10" s="16"/>
      <c r="U10" s="17"/>
    </row>
    <row r="11" spans="2:21" ht="15.75" x14ac:dyDescent="0.5">
      <c r="B11" s="10" t="s">
        <v>40</v>
      </c>
      <c r="G11" s="11"/>
      <c r="I11" s="12" t="s">
        <v>42</v>
      </c>
      <c r="N11" s="43"/>
    </row>
    <row r="12" spans="2:21" ht="15.75" x14ac:dyDescent="0.5">
      <c r="B12" s="10"/>
      <c r="G12" s="11"/>
      <c r="I12" s="12"/>
      <c r="L12" s="18"/>
      <c r="N12" s="19"/>
    </row>
    <row r="13" spans="2:21" ht="15.75" x14ac:dyDescent="0.5">
      <c r="B13" s="10"/>
      <c r="G13" s="11"/>
      <c r="I13" s="12" t="s">
        <v>6</v>
      </c>
      <c r="L13" s="18"/>
      <c r="N13" s="20">
        <f>0.0045*N11</f>
        <v>0</v>
      </c>
    </row>
    <row r="14" spans="2:21" ht="16.149999999999999" thickBot="1" x14ac:dyDescent="0.55000000000000004">
      <c r="B14" s="21" t="s">
        <v>31</v>
      </c>
      <c r="C14" s="22"/>
      <c r="D14" s="22"/>
      <c r="E14" s="22"/>
      <c r="F14" s="22"/>
      <c r="G14" s="23"/>
      <c r="I14" s="15" t="s">
        <v>7</v>
      </c>
      <c r="J14" s="16"/>
      <c r="K14" s="16"/>
      <c r="L14" s="16"/>
      <c r="M14" s="16"/>
      <c r="N14" s="24">
        <f>K9*0.0045*N11</f>
        <v>0</v>
      </c>
    </row>
    <row r="15" spans="2:21" ht="16.149999999999999" thickBot="1" x14ac:dyDescent="0.55000000000000004">
      <c r="G15" s="25"/>
    </row>
    <row r="16" spans="2:21" ht="15.75" x14ac:dyDescent="0.5">
      <c r="B16" s="3" t="s">
        <v>8</v>
      </c>
      <c r="C16" s="4"/>
      <c r="D16" s="4"/>
      <c r="E16" s="4"/>
      <c r="F16" s="4"/>
      <c r="G16" s="5"/>
      <c r="I16" s="3" t="s">
        <v>9</v>
      </c>
      <c r="J16" s="4"/>
      <c r="K16" s="4"/>
      <c r="L16" s="4"/>
      <c r="M16" s="4"/>
      <c r="N16" s="26"/>
      <c r="P16" s="9" t="s">
        <v>10</v>
      </c>
      <c r="Q16" s="7"/>
      <c r="R16" s="7"/>
      <c r="S16" s="7"/>
      <c r="T16" s="7"/>
      <c r="U16" s="8"/>
    </row>
    <row r="17" spans="2:21" ht="15.75" x14ac:dyDescent="0.5">
      <c r="B17" s="10"/>
      <c r="G17" s="11"/>
      <c r="I17" s="10"/>
      <c r="N17" s="27"/>
      <c r="P17" s="12" t="s">
        <v>11</v>
      </c>
      <c r="U17" s="13"/>
    </row>
    <row r="18" spans="2:21" x14ac:dyDescent="0.45">
      <c r="B18" s="10" t="s">
        <v>12</v>
      </c>
      <c r="G18" s="28">
        <v>35000</v>
      </c>
      <c r="I18" s="10" t="s">
        <v>4</v>
      </c>
      <c r="K18" s="29"/>
      <c r="N18" s="44"/>
      <c r="P18" s="12" t="s">
        <v>13</v>
      </c>
      <c r="U18" s="13"/>
    </row>
    <row r="19" spans="2:21" ht="14.65" thickBot="1" x14ac:dyDescent="0.5">
      <c r="B19" s="10" t="s">
        <v>14</v>
      </c>
      <c r="G19" s="27">
        <v>37</v>
      </c>
      <c r="I19" s="10" t="s">
        <v>15</v>
      </c>
      <c r="L19" s="30"/>
      <c r="N19" s="45"/>
      <c r="P19" s="15" t="s">
        <v>33</v>
      </c>
      <c r="Q19" s="16"/>
      <c r="R19" s="16"/>
      <c r="S19" s="16"/>
      <c r="T19" s="16"/>
      <c r="U19" s="17"/>
    </row>
    <row r="20" spans="2:21" x14ac:dyDescent="0.45">
      <c r="B20" s="10" t="s">
        <v>16</v>
      </c>
      <c r="G20" s="27">
        <v>5</v>
      </c>
      <c r="I20" s="10" t="s">
        <v>16</v>
      </c>
      <c r="L20" s="30"/>
      <c r="N20" s="45"/>
    </row>
    <row r="21" spans="2:21" x14ac:dyDescent="0.45">
      <c r="B21" s="10" t="s">
        <v>17</v>
      </c>
      <c r="G21" s="27">
        <v>2.5</v>
      </c>
      <c r="I21" s="10" t="s">
        <v>17</v>
      </c>
      <c r="N21" s="27">
        <f>N20*0.5</f>
        <v>0</v>
      </c>
    </row>
    <row r="22" spans="2:21" x14ac:dyDescent="0.45">
      <c r="B22" s="10"/>
      <c r="G22" s="27"/>
      <c r="I22" s="10"/>
      <c r="N22" s="27"/>
    </row>
    <row r="23" spans="2:21" x14ac:dyDescent="0.45">
      <c r="B23" s="10" t="s">
        <v>18</v>
      </c>
      <c r="G23" s="31">
        <v>6.8000000000000005E-2</v>
      </c>
      <c r="I23" s="10" t="s">
        <v>19</v>
      </c>
      <c r="N23" s="32">
        <f>IFERROR(N21/N19,0)</f>
        <v>0</v>
      </c>
    </row>
    <row r="24" spans="2:21" ht="14.65" thickBot="1" x14ac:dyDescent="0.5">
      <c r="B24" s="21" t="s">
        <v>20</v>
      </c>
      <c r="C24" s="22"/>
      <c r="D24" s="22"/>
      <c r="E24" s="22"/>
      <c r="F24" s="22"/>
      <c r="G24" s="33">
        <v>2365</v>
      </c>
      <c r="I24" s="21" t="s">
        <v>21</v>
      </c>
      <c r="J24" s="22"/>
      <c r="K24" s="22"/>
      <c r="L24" s="22"/>
      <c r="M24" s="22"/>
      <c r="N24" s="34">
        <f>IFERROR(N18*N23,0)</f>
        <v>0</v>
      </c>
    </row>
    <row r="25" spans="2:21" ht="16.149999999999999" thickBot="1" x14ac:dyDescent="0.55000000000000004">
      <c r="G25" s="25"/>
    </row>
    <row r="26" spans="2:21" ht="15.75" x14ac:dyDescent="0.5">
      <c r="B26" s="3" t="s">
        <v>34</v>
      </c>
      <c r="C26" s="35"/>
      <c r="D26" s="35"/>
      <c r="E26" s="4"/>
      <c r="F26" s="4"/>
      <c r="G26" s="5"/>
      <c r="I26" s="3" t="s">
        <v>35</v>
      </c>
      <c r="J26" s="4"/>
      <c r="K26" s="36"/>
      <c r="L26" s="4"/>
      <c r="M26" s="4"/>
      <c r="N26" s="26"/>
      <c r="P26" s="46" t="s">
        <v>22</v>
      </c>
      <c r="Q26" s="47"/>
      <c r="R26" s="47"/>
      <c r="S26" s="47"/>
      <c r="T26" s="47"/>
      <c r="U26" s="48"/>
    </row>
    <row r="27" spans="2:21" ht="15.75" x14ac:dyDescent="0.5">
      <c r="B27" s="10"/>
      <c r="G27" s="11"/>
      <c r="I27" s="10"/>
      <c r="N27" s="27"/>
      <c r="P27" s="49" t="s">
        <v>23</v>
      </c>
      <c r="U27" s="50"/>
    </row>
    <row r="28" spans="2:21" ht="15.75" x14ac:dyDescent="0.5">
      <c r="B28" s="10" t="s">
        <v>30</v>
      </c>
      <c r="G28" s="11"/>
      <c r="I28" s="10" t="s">
        <v>4</v>
      </c>
      <c r="K28" s="42"/>
      <c r="L28" t="s">
        <v>5</v>
      </c>
      <c r="N28" s="37">
        <f>K28*12</f>
        <v>0</v>
      </c>
      <c r="P28" s="51" t="s">
        <v>45</v>
      </c>
      <c r="Q28" s="52"/>
      <c r="R28" s="52"/>
      <c r="S28" s="52"/>
      <c r="T28" s="52"/>
      <c r="U28" s="53"/>
    </row>
    <row r="29" spans="2:21" ht="15.75" x14ac:dyDescent="0.5">
      <c r="B29" s="38" t="s">
        <v>24</v>
      </c>
      <c r="G29" s="11"/>
      <c r="I29" s="38" t="s">
        <v>24</v>
      </c>
      <c r="N29" s="27"/>
    </row>
    <row r="30" spans="2:21" ht="15.75" x14ac:dyDescent="0.5">
      <c r="B30" s="38"/>
      <c r="G30" s="11"/>
      <c r="I30" s="38"/>
      <c r="N30" s="27"/>
    </row>
    <row r="31" spans="2:21" x14ac:dyDescent="0.45">
      <c r="B31" s="10" t="s">
        <v>25</v>
      </c>
      <c r="G31" s="28">
        <v>2400</v>
      </c>
      <c r="I31" s="10" t="s">
        <v>25</v>
      </c>
      <c r="N31" s="37">
        <f>N28*0.005</f>
        <v>0</v>
      </c>
      <c r="O31" s="39"/>
      <c r="P31" s="39"/>
    </row>
    <row r="32" spans="2:21" x14ac:dyDescent="0.45">
      <c r="B32" s="10" t="s">
        <v>26</v>
      </c>
      <c r="G32" s="28">
        <v>4800</v>
      </c>
      <c r="I32" s="10" t="s">
        <v>26</v>
      </c>
      <c r="N32" s="37">
        <f>N28*0.01</f>
        <v>0</v>
      </c>
    </row>
    <row r="33" spans="2:14" x14ac:dyDescent="0.45">
      <c r="B33" s="10" t="s">
        <v>27</v>
      </c>
      <c r="G33" s="28">
        <v>7200</v>
      </c>
      <c r="I33" s="10" t="s">
        <v>27</v>
      </c>
      <c r="N33" s="37">
        <f>N28*0.015</f>
        <v>0</v>
      </c>
    </row>
    <row r="34" spans="2:14" ht="16.149999999999999" thickBot="1" x14ac:dyDescent="0.55000000000000004">
      <c r="B34" s="21" t="s">
        <v>28</v>
      </c>
      <c r="C34" s="22"/>
      <c r="D34" s="40"/>
      <c r="E34" s="40"/>
      <c r="F34" s="40"/>
      <c r="G34" s="33">
        <v>9600</v>
      </c>
      <c r="I34" s="21" t="s">
        <v>28</v>
      </c>
      <c r="J34" s="22"/>
      <c r="K34" s="22"/>
      <c r="L34" s="22"/>
      <c r="M34" s="22"/>
      <c r="N34" s="41">
        <f>N28*0.02</f>
        <v>0</v>
      </c>
    </row>
  </sheetData>
  <sheetProtection algorithmName="SHA-512" hashValue="afLA0nY9jJzGJvqNG/mqmpf9nuW8K/vPhUMYXMWGmKu7KLKtgXEexNLUXMVItKzcbebYNywZG63C/467RUW4qg==" saltValue="Kujcn8O9q6qcyxpsHjPUIg==" spinCount="100000" sheet="1" objects="1" scenarios="1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EF304A4BC8AD42971DAF59B406EE1F" ma:contentTypeVersion="12" ma:contentTypeDescription="Create a new document." ma:contentTypeScope="" ma:versionID="b624e43844ce9a5e321922f4793a13ae">
  <xsd:schema xmlns:xsd="http://www.w3.org/2001/XMLSchema" xmlns:xs="http://www.w3.org/2001/XMLSchema" xmlns:p="http://schemas.microsoft.com/office/2006/metadata/properties" xmlns:ns2="616aef7f-809a-4957-8504-c94e244db644" xmlns:ns3="b217b73a-c6f9-4e7f-adf0-f188d1920181" targetNamespace="http://schemas.microsoft.com/office/2006/metadata/properties" ma:root="true" ma:fieldsID="d2821501e4df0ba949efb34a6ee9897e" ns2:_="" ns3:_="">
    <xsd:import namespace="616aef7f-809a-4957-8504-c94e244db644"/>
    <xsd:import namespace="b217b73a-c6f9-4e7f-adf0-f188d1920181"/>
    <xsd:element name="properties">
      <xsd:complexType>
        <xsd:sequence>
          <xsd:element name="documentManagement">
            <xsd:complexType>
              <xsd:all>
                <xsd:element ref="ns2:TSMoveSe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aef7f-809a-4957-8504-c94e244db644" elementFormDefault="qualified">
    <xsd:import namespace="http://schemas.microsoft.com/office/2006/documentManagement/types"/>
    <xsd:import namespace="http://schemas.microsoft.com/office/infopath/2007/PartnerControls"/>
    <xsd:element name="TSMoveSetID" ma:index="8" nillable="true" ma:displayName="TSMoveSetID" ma:description="TSMoveSetID" ma:internalName="TSMoveSetID">
      <xsd:simpleType>
        <xsd:restriction base="dms:Text">
          <xsd:maxLength value="255"/>
        </xsd:restriction>
      </xsd:simpleType>
    </xsd:element>
    <xsd:element name="TaxCatchAll" ma:index="15" nillable="true" ma:displayName="Taxonomy Catch All Column" ma:hidden="true" ma:list="{7728a6b6-f132-48f9-ac9e-b89ca03cf295}" ma:internalName="TaxCatchAll" ma:showField="CatchAllData" ma:web="616aef7f-809a-4957-8504-c94e244db6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7b73a-c6f9-4e7f-adf0-f188d19201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3359d9e-3f82-4961-8280-aa53e111e2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MoveSetID xmlns="616aef7f-809a-4957-8504-c94e244db644" xsi:nil="true"/>
    <TaxCatchAll xmlns="616aef7f-809a-4957-8504-c94e244db644" xsi:nil="true"/>
    <lcf76f155ced4ddcb4097134ff3c332f xmlns="b217b73a-c6f9-4e7f-adf0-f188d192018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71ECF8-0AA8-411E-AEC7-A4EAC7E7E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6aef7f-809a-4957-8504-c94e244db644"/>
    <ds:schemaRef ds:uri="b217b73a-c6f9-4e7f-adf0-f188d19201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0D75B8-7A12-4A76-8E9F-ABC785F8118D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b217b73a-c6f9-4e7f-adf0-f188d1920181"/>
    <ds:schemaRef ds:uri="616aef7f-809a-4957-8504-c94e244db644"/>
  </ds:schemaRefs>
</ds:datastoreItem>
</file>

<file path=customXml/itemProps3.xml><?xml version="1.0" encoding="utf-8"?>
<ds:datastoreItem xmlns:ds="http://schemas.openxmlformats.org/officeDocument/2006/customXml" ds:itemID="{B49FE64F-BA7E-4748-B6A8-DCF0F6836B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c31fa70-96b3-470a-ba48-d1a63ada5347}" enabled="1" method="Standard" siteId="{93486054-9201-4a73-8bb0-8bbe3ad0016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Farmakonomforeningen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Bue Bitsch</dc:creator>
  <cp:lastModifiedBy>Elsebeth Hagen</cp:lastModifiedBy>
  <dcterms:created xsi:type="dcterms:W3CDTF">2024-11-29T08:48:38Z</dcterms:created>
  <dcterms:modified xsi:type="dcterms:W3CDTF">2024-12-18T22:23:11Z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0x010100DCEF304A4BC8AD42971DAF59B406EE1F</vt:lpwstr>
  </property>
  <property fmtid="{D5CDD505-2E9C-101B-9397-08002B2CF9AE}" pid="3" name="MediaServiceImageTags">
    <vt:lpwstr/>
  </property>
</Properties>
</file>